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оло-Козинская д. 116" sheetId="1" r:id="rId1"/>
  </sheets>
  <externalReferences>
    <externalReference r:id="rId2"/>
  </externalReferences>
  <definedNames>
    <definedName name="АДРЕС" localSheetId="0">'ул Николо-Козинская д. 116'!$B$3</definedName>
    <definedName name="АДРЕС">#REF!</definedName>
    <definedName name="АДРЕС2">#REF!</definedName>
    <definedName name="ВХДОЛГ" localSheetId="0">'ул Николо-Козинская д. 116'!$G$9</definedName>
    <definedName name="ВХДОЛГ">#REF!</definedName>
    <definedName name="ВХСАЛЬДО" localSheetId="0">'ул Николо-Козинская д. 116'!$D$9</definedName>
    <definedName name="ВХСАЛЬДО">#REF!</definedName>
    <definedName name="ВХСАЛЬДО3МЕС">#REF!</definedName>
    <definedName name="ДОГОВОР" localSheetId="0">'ул Николо-Козинская д. 116'!$B$4</definedName>
    <definedName name="ДОГОВОР">#REF!</definedName>
    <definedName name="ДОЛГ" localSheetId="0">'ул Николо-Козинская д. 116'!$A$9</definedName>
    <definedName name="ДОЛГ">#REF!</definedName>
    <definedName name="ЗАТРАЧЕНОК" localSheetId="0">'ул Николо-Козинская д. 116'!$D$41</definedName>
    <definedName name="ЗАТРАЧЕНОК">#REF!</definedName>
    <definedName name="ЗАТРАЧЕНОТ" localSheetId="0">'ул Николо-Козинская д. 116'!$D$40</definedName>
    <definedName name="ЗАТРАЧЕНОТ">#REF!</definedName>
    <definedName name="ЗАТРЕМ" localSheetId="0">'ул Николо-Козинская д. 116'!$D$57</definedName>
    <definedName name="ЗАТРЕМ">#REF!</definedName>
    <definedName name="ИСХДОЛГ" localSheetId="0">'ул Николо-Козинская д. 116'!$G$46</definedName>
    <definedName name="ИСХДОЛГ">#REF!</definedName>
    <definedName name="ИСХСАЛЬДО" localSheetId="0">'ул Николо-Козинская д. 116'!$D$46</definedName>
    <definedName name="ИСХСАЛЬДО">#REF!</definedName>
    <definedName name="ИСХСАЛЬДО3МЕС">#REF!</definedName>
    <definedName name="КАП" localSheetId="0">'ул Николо-Козинская д. 116'!$C$41</definedName>
    <definedName name="КАП">#REF!</definedName>
    <definedName name="КАПРЕМ">#REF!</definedName>
    <definedName name="КПЕРЕЧИСК" localSheetId="0">'ул Николо-Козинская д. 116'!$G$41</definedName>
    <definedName name="КПЕРЕЧИСК">#REF!</definedName>
    <definedName name="КПЕРЕЧИСТ" localSheetId="0">'ул Николо-Козинская д. 116'!$G$40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Николо-Козинская д. 116'!$D$55</definedName>
    <definedName name="НАЧРЕМ">#REF!</definedName>
    <definedName name="НЕЖНАЧРЕМ" localSheetId="0">'ул Николо-Козинская д. 116'!$D$56</definedName>
    <definedName name="НЕЖНАЧРЕМ">#REF!</definedName>
    <definedName name="ОПАЛЧЕНОТ" localSheetId="0">'ул Николо-Козинская д. 116'!$E$40</definedName>
    <definedName name="ОПАЛЧЕНОТ">#REF!</definedName>
    <definedName name="ОПЛАЧЕНОК" localSheetId="0">'ул Николо-Козинская д. 116'!$E$41</definedName>
    <definedName name="ОПЛАЧЕНОК">#REF!</definedName>
    <definedName name="ОСВОЕНО">#REF!</definedName>
    <definedName name="ОСТ" localSheetId="0">'ул Николо-Козинская д. 116'!$A$46</definedName>
    <definedName name="ОСТ">#REF!</definedName>
    <definedName name="ПЛОЩАДЬ" localSheetId="0">'ул Николо-Козинская д. 116'!$B$5</definedName>
    <definedName name="ПЛОЩАДЬ">#REF!</definedName>
    <definedName name="ПЛОЩАДЬДОМА">#REF!</definedName>
    <definedName name="РАЗМЕРПЛАТЫ" localSheetId="0">'ул Николо-Козинская д. 116'!$C$11</definedName>
    <definedName name="РАЗМЕРПЛАТЫ">#REF!</definedName>
    <definedName name="СНРЕМ" localSheetId="0">'ул Николо-Козинская д. 116'!$D$54</definedName>
    <definedName name="СНРЕМ">#REF!</definedName>
    <definedName name="ТАРОТОП" localSheetId="0">'ул Николо-Козинская д. 116'!$C$16</definedName>
    <definedName name="ТАРОТОП">#REF!</definedName>
    <definedName name="ТАРХВС" localSheetId="0">'ул Николо-Козинская д. 116'!$C$17</definedName>
    <definedName name="ТАРХВС">#REF!</definedName>
    <definedName name="ТБО" localSheetId="0">'ул Николо-Козинская д. 116'!$C$13</definedName>
    <definedName name="ТБО">#REF!</definedName>
    <definedName name="ТБОНАЧ" localSheetId="0">'ул Николо-Козинская д. 116'!$D$13</definedName>
    <definedName name="ТБОНАЧ">#REF!</definedName>
    <definedName name="ТБОНЕД" localSheetId="0">'ул Николо-Козинская д. 116'!$F$13</definedName>
    <definedName name="ТБОНЕД">#REF!</definedName>
    <definedName name="ТБООПЛ" localSheetId="0">'ул Николо-Козинская д. 116'!$E$13</definedName>
    <definedName name="ТБООПЛ">#REF!</definedName>
    <definedName name="ТБОПОСТ" localSheetId="0">'ул Николо-Козинская д. 116'!$G$13</definedName>
    <definedName name="ТБОПОСТ">#REF!</definedName>
    <definedName name="ТЕК" localSheetId="0">'ул Николо-Козинская д. 116'!$C$40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G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<sst xmlns="http://schemas.openxmlformats.org/spreadsheetml/2006/main" count="67" uniqueCount="64">
  <si>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</si>
  <si>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</si>
  <si>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Николо-Козинская д. 116</t>
  </si>
  <si>
    <t>Договор управления №:</t>
  </si>
  <si>
    <t xml:space="preserve">№ 217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</si>
  <si>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</si>
  <si>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</si>
  <si>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</si>
  <si>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</si>
  <si>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</si>
  <si>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</si>
  <si>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</si>
  <si>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</si>
  <si>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</si>
  <si>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</si>
  <si>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</si>
  <si>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</si>
  <si>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</si>
  <si>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</si>
  <si>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</si>
  <si>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</si>
  <si>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</si>
  <si>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</si>
  <si>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</si>
  <si>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</si>
  <si>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</si>
  <si>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</si>
  <si>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</si>
  <si>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</si>
  <si>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</si>
  <si>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</si>
  <si>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</si>
  <si>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</si>
  <si>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</si>
  <si>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</si>
  <si>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</si>
  <si>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</si>
  <si>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</si>
  <si>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Спиливание аварийного дерева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</si>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</sst>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CS714"/>
  <sheetViews>
    <sheetView tabSelected="1" topLeftCell="A60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1625.2000000000003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195470.98999999993</v>
      </c>
      <c r="E9" s="10" t="s">
        <v>8</v>
      </c>
      <c r="F9" s="11"/>
      <c r="G9" s="9">
        <v>47184.55999999999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173356.9</v>
      </c>
      <c r="E13" s="24">
        <v>167409.66000000006</v>
      </c>
      <c r="F13" s="25">
        <f>ТБОНАЧ-ТБООПЛ</f>
        <v>5947.2399999999325</v>
      </c>
      <c r="G13" s="26">
        <f>ТБООПЛ</f>
        <v>167409.66000000006</v>
      </c>
    </row>
    <row r="14" spans="1:7" ht="13.5" thickBot="1" x14ac:dyDescent="0.25">
      <c r="A14" s="27"/>
      <c r="B14" s="28" t="s">
        <v>17</v>
      </c>
      <c r="C14" s="29"/>
      <c r="D14" s="30">
        <f>D13</f>
        <v>173356.9</v>
      </c>
      <c r="E14" s="30">
        <f>E13</f>
        <v>167409.66000000006</v>
      </c>
      <c r="F14" s="30">
        <f>F13</f>
        <v>5947.2399999999325</v>
      </c>
      <c r="G14" s="30">
        <f>SUM(ТБОПОСТ)</f>
        <v>167409.66000000006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535192.98999999987</v>
      </c>
      <c r="E16" s="24">
        <v>527187.11999999988</v>
      </c>
      <c r="F16" s="25">
        <f t="shared" ref="F16:F25" si="0">D16-E16</f>
        <v>8005.8699999999953</v>
      </c>
      <c r="G16" s="26">
        <f t="shared" ref="G16:G25" si="1">E16</f>
        <v>527187.11999999988</v>
      </c>
    </row>
    <row r="17" spans="1:7" x14ac:dyDescent="0.2">
      <c r="A17" s="34"/>
      <c r="B17" s="35" t="s">
        <v>20</v>
      </c>
      <c r="C17" s="23">
        <v>25.95</v>
      </c>
      <c r="D17" s="24">
        <v>100675.47999999998</v>
      </c>
      <c r="E17" s="24">
        <v>97817.290000000052</v>
      </c>
      <c r="F17" s="25">
        <f t="shared" si="0"/>
        <v>2858.1899999999296</v>
      </c>
      <c r="G17" s="26">
        <f t="shared" si="1"/>
        <v>97817.290000000052</v>
      </c>
    </row>
    <row r="18" spans="1:7" x14ac:dyDescent="0.2">
      <c r="A18" s="34"/>
      <c r="B18" s="35" t="s">
        <v>21</v>
      </c>
      <c r="C18" s="23">
        <v>17.79</v>
      </c>
      <c r="D18" s="24">
        <v>66069.819999999992</v>
      </c>
      <c r="E18" s="24">
        <v>65990.920000000013</v>
      </c>
      <c r="F18" s="25">
        <f t="shared" si="0"/>
        <v>78.899999999979627</v>
      </c>
      <c r="G18" s="26">
        <f t="shared" si="1"/>
        <v>65990.920000000013</v>
      </c>
    </row>
    <row r="19" spans="1:7" x14ac:dyDescent="0.2">
      <c r="A19" s="34"/>
      <c r="B19" s="35" t="s">
        <v>22</v>
      </c>
      <c r="C19" s="23">
        <v>4.2300000000000004</v>
      </c>
      <c r="D19" s="24">
        <v>71134.87999999999</v>
      </c>
      <c r="E19" s="24">
        <v>89067.64999999998</v>
      </c>
      <c r="F19" s="25">
        <f t="shared" si="0"/>
        <v>-17932.76999999999</v>
      </c>
      <c r="G19" s="26">
        <f t="shared" si="1"/>
        <v>89067.64999999998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773073.16999999981</v>
      </c>
      <c r="E26" s="30">
        <f>SUM(E16:E25)</f>
        <v>780062.98</v>
      </c>
      <c r="F26" s="30">
        <f>SUM(F16:F25)</f>
        <v>-6989.810000000085</v>
      </c>
      <c r="G26" s="30">
        <f>SUM(G16:G25)</f>
        <v>780062.98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66015.3</v>
      </c>
      <c r="E28" s="24">
        <v>63178.160000000011</v>
      </c>
      <c r="F28" s="25">
        <f>D28-E28</f>
        <v>2837.1399999999921</v>
      </c>
      <c r="G28" s="26">
        <f t="shared" ref="G28:G37" si="2">E28</f>
        <v>63178.160000000011</v>
      </c>
    </row>
    <row r="29" spans="1:7" x14ac:dyDescent="0.2">
      <c r="A29" s="34"/>
      <c r="B29" s="35" t="s">
        <v>25</v>
      </c>
      <c r="C29" s="23">
        <v>0</v>
      </c>
      <c r="D29" s="24">
        <v>18555</v>
      </c>
      <c r="E29" s="24">
        <v>18741.2</v>
      </c>
      <c r="F29" s="25">
        <f>D29-E29</f>
        <v>-186.20000000000073</v>
      </c>
      <c r="G29" s="26">
        <f t="shared" si="2"/>
        <v>18741.2</v>
      </c>
    </row>
    <row r="30" spans="1:7" x14ac:dyDescent="0.2">
      <c r="A30" s="34"/>
      <c r="B30" s="35" t="s">
        <v>26</v>
      </c>
      <c r="C30" s="23">
        <v>6.64</v>
      </c>
      <c r="D30" s="24">
        <v>9505.7999999999993</v>
      </c>
      <c r="E30" s="24">
        <v>9417.52</v>
      </c>
      <c r="F30" s="25">
        <f t="shared" ref="F30:F37" si="3">D30-E30</f>
        <v>88.279999999998836</v>
      </c>
      <c r="G30" s="26">
        <f t="shared" si="2"/>
        <v>9417.52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94076.1</v>
      </c>
      <c r="E38" s="30">
        <f>SUM(E28:E37)</f>
        <v>91336.880000000019</v>
      </c>
      <c r="F38" s="30">
        <f>SUM(F28:F37)</f>
        <v>2739.2199999999903</v>
      </c>
      <c r="G38" s="30">
        <f>SUM(G28:G37)</f>
        <v>91336.880000000019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32181.359999999997</v>
      </c>
      <c r="E40" s="24">
        <v>31604.139999999978</v>
      </c>
      <c r="F40" s="25">
        <f>ЗАТРАЧЕНОТ-ОПАЛЧЕНОТ</f>
        <v>577.22000000001935</v>
      </c>
      <c r="G40" s="45">
        <v>19613.61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32181.359999999997</v>
      </c>
      <c r="E42" s="30">
        <f>E41+E40</f>
        <v>31604.139999999978</v>
      </c>
      <c r="F42" s="30">
        <f>F41+F40</f>
        <v>577.22000000001935</v>
      </c>
      <c r="G42" s="30">
        <f>КПЕРЕЧИСТ+КПЕРЕЧИСК</f>
        <v>19613.61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1072687.5299999998</v>
      </c>
      <c r="E44" s="30">
        <f>E42+E38+E26+E14</f>
        <v>1070413.6600000001</v>
      </c>
      <c r="F44" s="30">
        <f>F42+F38+F26+F14</f>
        <v>2273.8699999998571</v>
      </c>
      <c r="G44" s="30">
        <f>G42+G38+G26+G14</f>
        <v>1058423.1300000001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197744.86000000007</v>
      </c>
      <c r="E46" s="10" t="s">
        <v>8</v>
      </c>
      <c r="F46" s="11"/>
      <c r="G46" s="9">
        <v>55288.120000000039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58586.790000000015</v>
      </c>
      <c r="E54" s="56"/>
    </row>
    <row r="55" spans="1:7" x14ac:dyDescent="0.2">
      <c r="A55" s="54" t="s">
        <v>36</v>
      </c>
      <c r="B55" s="57"/>
      <c r="D55" s="56">
        <v>31604.13999999997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19613.61</v>
      </c>
      <c r="E57" s="60"/>
    </row>
    <row r="58" spans="1:7" x14ac:dyDescent="0.2">
      <c r="A58" s="61" t="s">
        <v>38</v>
      </c>
      <c r="B58" s="62"/>
      <c r="C58" s="62"/>
      <c r="D58" s="62"/>
      <c r="E58" s="62"/>
      <c r="F58" s="62">
        <v>19613.61</v>
      </c>
      <c r="G58" s="63"/>
    </row>
    <row r="59" spans="1:7" s="64" customFormat="1" x14ac:dyDescent="0.2">
      <c r="A59" s="64" t="s">
        <v>39</v>
      </c>
      <c r="D59" s="65">
        <v>70577.319999999992</v>
      </c>
      <c r="E59" s="66"/>
    </row>
    <row r="60" spans="1:7" s="64" customFormat="1" x14ac:dyDescent="0.2"/>
    <row r="61" spans="1:7" s="64" customFormat="1" x14ac:dyDescent="0.2">
      <c r="A61" s="67" t="s">
        <v>40</v>
      </c>
    </row>
    <row r="62" spans="1:7" s="64" customFormat="1" x14ac:dyDescent="0.2"/>
    <row r="63" spans="1:7" s="64" customFormat="1" x14ac:dyDescent="0.2">
      <c r="A63" s="68" t="s">
        <v>41</v>
      </c>
      <c r="B63" s="68"/>
      <c r="D63" s="69">
        <v>127792.26999999999</v>
      </c>
      <c r="E63" s="70"/>
    </row>
    <row r="64" spans="1:7" s="64" customFormat="1" x14ac:dyDescent="0.2">
      <c r="A64" s="68" t="s">
        <v>42</v>
      </c>
      <c r="B64" s="68"/>
      <c r="D64" s="71">
        <v>0</v>
      </c>
      <c r="E64" s="72"/>
    </row>
    <row r="65" spans="1:97" s="64" customFormat="1" x14ac:dyDescent="0.2">
      <c r="A65" s="68" t="s">
        <v>43</v>
      </c>
      <c r="B65" s="68"/>
      <c r="D65" s="71">
        <v>3600</v>
      </c>
      <c r="E65" s="72"/>
    </row>
    <row r="66" spans="1:97" s="64" customFormat="1" x14ac:dyDescent="0.2">
      <c r="A66" s="68" t="s">
        <v>44</v>
      </c>
      <c r="B66" s="68"/>
      <c r="D66" s="71">
        <v>18238.82</v>
      </c>
      <c r="E66" s="72"/>
    </row>
    <row r="67" spans="1:97" s="64" customFormat="1" x14ac:dyDescent="0.2">
      <c r="A67" s="68" t="s">
        <v>45</v>
      </c>
      <c r="B67" s="68"/>
      <c r="D67" s="73">
        <v>0</v>
      </c>
      <c r="E67" s="74"/>
    </row>
    <row r="68" spans="1:97" s="64" customFormat="1" x14ac:dyDescent="0.2">
      <c r="A68" s="75" t="s">
        <v>46</v>
      </c>
      <c r="B68" s="75"/>
      <c r="C68" s="75"/>
      <c r="D68" s="75"/>
      <c r="E68" s="75"/>
      <c r="F68" s="75" t="s">
        <v>47</v>
      </c>
      <c r="G68" s="75"/>
    </row>
    <row r="69" spans="1:97" s="64" customFormat="1" x14ac:dyDescent="0.2">
      <c r="A69" s="76" t="s">
        <v>48</v>
      </c>
      <c r="B69" s="76"/>
      <c r="D69" s="65">
        <v>131392.26999999999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49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50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51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52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53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54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55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56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57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58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59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60</v>
      </c>
      <c r="B90" s="79"/>
      <c r="C90" s="79"/>
      <c r="D90" s="79"/>
      <c r="E90" s="79"/>
      <c r="F90" s="80" t="s">
        <v>61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62</v>
      </c>
      <c r="B93" s="79"/>
      <c r="C93" s="79"/>
      <c r="D93" s="79"/>
      <c r="E93" s="79"/>
      <c r="F93" s="80" t="s">
        <v>63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Николо-Козинская д. 116</vt:lpstr>
      <vt:lpstr>'ул Николо-Козинская д. 116'!АДРЕС</vt:lpstr>
      <vt:lpstr>'ул Николо-Козинская д. 116'!ВХДОЛГ</vt:lpstr>
      <vt:lpstr>'ул Николо-Козинская д. 116'!ВХСАЛЬДО</vt:lpstr>
      <vt:lpstr>'ул Николо-Козинская д. 116'!ДОГОВОР</vt:lpstr>
      <vt:lpstr>'ул Николо-Козинская д. 116'!ДОЛГ</vt:lpstr>
      <vt:lpstr>'ул Николо-Козинская д. 116'!ЗАТРАЧЕНОК</vt:lpstr>
      <vt:lpstr>'ул Николо-Козинская д. 116'!ЗАТРАЧЕНОТ</vt:lpstr>
      <vt:lpstr>'ул Николо-Козинская д. 116'!ЗАТРЕМ</vt:lpstr>
      <vt:lpstr>'ул Николо-Козинская д. 116'!ИСХДОЛГ</vt:lpstr>
      <vt:lpstr>'ул Николо-Козинская д. 116'!ИСХСАЛЬДО</vt:lpstr>
      <vt:lpstr>'ул Николо-Козинская д. 116'!КАП</vt:lpstr>
      <vt:lpstr>'ул Николо-Козинская д. 116'!КПЕРЕЧИСК</vt:lpstr>
      <vt:lpstr>'ул Николо-Козинская д. 116'!КПЕРЕЧИСТ</vt:lpstr>
      <vt:lpstr>'ул Николо-Козинская д. 116'!НАЧРЕМ</vt:lpstr>
      <vt:lpstr>'ул Николо-Козинская д. 116'!НЕЖНАЧРЕМ</vt:lpstr>
      <vt:lpstr>'ул Николо-Козинская д. 116'!ОПАЛЧЕНОТ</vt:lpstr>
      <vt:lpstr>'ул Николо-Козинская д. 116'!ОПЛАЧЕНОК</vt:lpstr>
      <vt:lpstr>'ул Николо-Козинская д. 116'!ОСТ</vt:lpstr>
      <vt:lpstr>'ул Николо-Козинская д. 116'!ПЛОЩАДЬ</vt:lpstr>
      <vt:lpstr>'ул Николо-Козинская д. 116'!РАЗМЕРПЛАТЫ</vt:lpstr>
      <vt:lpstr>'ул Николо-Козинская д. 116'!СНРЕМ</vt:lpstr>
      <vt:lpstr>'ул Николо-Козинская д. 116'!ТАРОТОП</vt:lpstr>
      <vt:lpstr>'ул Николо-Козинская д. 116'!ТАРХВС</vt:lpstr>
      <vt:lpstr>'ул Николо-Козинская д. 116'!ТБО</vt:lpstr>
      <vt:lpstr>'ул Николо-Козинская д. 116'!ТБОНАЧ</vt:lpstr>
      <vt:lpstr>'ул Николо-Козинская д. 116'!ТБОНЕД</vt:lpstr>
      <vt:lpstr>'ул Николо-Козинская д. 116'!ТБООПЛ</vt:lpstr>
      <vt:lpstr>'ул Николо-Козинская д. 116'!ТБОПОСТ</vt:lpstr>
      <vt:lpstr>'ул Николо-Козинская д. 116'!ТЕК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2018-03-30T12:49:52Z</dcterms:created>
  <dcterms:modified xsi:type="dcterms:W3CDTF">2018-03-30T12:49:52Z</dcterms:modified>
</cp:coreProperties>
</file>